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ardo\Documents\2026\E342\L1\"/>
    </mc:Choice>
  </mc:AlternateContent>
  <xr:revisionPtr revIDLastSave="0" documentId="13_ncr:1_{C58D5857-793E-43B3-B8B1-177EF99AF1A1}" xr6:coauthVersionLast="47" xr6:coauthVersionMax="47" xr10:uidLastSave="{00000000-0000-0000-0000-000000000000}"/>
  <bookViews>
    <workbookView xWindow="4200" yWindow="5110" windowWidth="16920" windowHeight="10450" activeTab="2" xr2:uid="{60EC2D69-D1B5-4E0C-A744-62062C149022}"/>
  </bookViews>
  <sheets>
    <sheet name="DEFS" sheetId="1" r:id="rId1"/>
    <sheet name="1A" sheetId="2" r:id="rId2"/>
    <sheet name="1B" sheetId="4" r:id="rId3"/>
  </sheets>
  <definedNames>
    <definedName name="F">DEFS!$B$2</definedName>
    <definedName name="OMEGA">DEFS!$B$3</definedName>
    <definedName name="PI">DEFS!$B$1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4" l="1"/>
  <c r="J2" i="4"/>
  <c r="H3" i="4"/>
  <c r="H2" i="4"/>
  <c r="G3" i="4"/>
  <c r="G2" i="4"/>
  <c r="F3" i="4"/>
  <c r="F2" i="4"/>
  <c r="F2" i="2"/>
  <c r="E3" i="4"/>
  <c r="E2" i="4"/>
  <c r="J2" i="2"/>
  <c r="H3" i="2" a="1"/>
  <c r="H3" i="2" s="1"/>
  <c r="J3" i="2" s="1"/>
  <c r="G3" i="2"/>
  <c r="F3" i="2"/>
  <c r="H2" i="2"/>
  <c r="G2" i="2"/>
  <c r="B3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<sst xmlns="http://schemas.openxmlformats.org/spreadsheetml/2006/main" count="23" uniqueCount="16">
  <si>
    <t>PI</t>
  </si>
  <si>
    <t>F</t>
  </si>
  <si>
    <t>OMEGA</t>
  </si>
  <si>
    <t>V1</t>
  </si>
  <si>
    <t>I1</t>
  </si>
  <si>
    <t>phi</t>
  </si>
  <si>
    <t>P1</t>
  </si>
  <si>
    <t>Zeq</t>
  </si>
  <si>
    <t>Req</t>
  </si>
  <si>
    <t>Leq</t>
  </si>
  <si>
    <t>One inductor</t>
  </si>
  <si>
    <t>Three inductors</t>
  </si>
  <si>
    <t>Sanity check</t>
  </si>
  <si>
    <t>One capacitor</t>
  </si>
  <si>
    <t>Three capacitors</t>
  </si>
  <si>
    <t>Ceq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</si>
</sst>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Bahnschrift SemiLight SemiCond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93ED-A3EC-4E37-BD42-51D696083CFA}">
  <dimension ref="A1:B3"/>
  <sheetViews>
    <sheetView workbookViewId="0"/>
  </sheetViews>
  <sheetFormatPr defaultColWidth="12.58203125" defaultRowHeight="15" x14ac:dyDescent="0.3"/>
  <sheetData>
    <row r="1" spans="1:2" x14ac:dyDescent="0.3">
      <c r="A1" t="s">
        <v>0</v>
      </c>
      <c r="B1">
        <v>3.1415899999999999</v>
      </c>
    </row>
    <row r="2" spans="1:2" x14ac:dyDescent="0.3">
      <c r="A2" t="s">
        <v>1</v>
      </c>
      <c r="B2">
        <v>60</v>
      </c>
    </row>
    <row r="3" spans="1:2" x14ac:dyDescent="0.3">
      <c r="A3" t="s">
        <v>2</v>
      </c>
      <c r="B3">
        <f>2*PI*F</f>
        <v>376.99079999999998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16241-212A-4290-8279-DACD370A7351}">
  <dimension ref="A1:J3"/>
  <sheetViews>
    <sheetView workbookViewId="0">
      <selection activeCell="F2" sqref="F2"/>
    </sheetView>
  </sheetViews>
  <sheetFormatPr defaultColWidth="12.58203125" defaultRowHeight="15" x14ac:dyDescent="0.3"/>
  <sheetData>
    <row r="1" spans="1:10" x14ac:dyDescent="0.3"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J1" t="s">
        <v>12</v>
      </c>
    </row>
    <row r="2" spans="1:10" x14ac:dyDescent="0.3">
      <c r="A2" t="s">
        <v>10</v>
      </c>
      <c r="B2">
        <v>14.11</v>
      </c>
      <c r="C2">
        <v>0.64</v>
      </c>
      <c r="D2">
        <v>85.4</v>
      </c>
      <c r="E2">
        <v>0.7</v>
      </c>
      <c r="F2">
        <f>B2^2*COS(RADIANS(D2))/E2</f>
        <v>22.809960374819436</v>
      </c>
      <c r="G2">
        <f>E2/C2^2</f>
        <v>1.7089843749999998</v>
      </c>
      <c r="H2">
        <f>E2*TAN(RADIANS(D2))/(OMEGA*C2^2)</f>
        <v>5.6342695928973008E-2</v>
      </c>
      <c r="J2">
        <f>SQRT(G2^2+(OMEGA*H2)^2)</f>
        <v>21.309317915440378</v>
      </c>
    </row>
    <row r="3" spans="1:10" x14ac:dyDescent="0.3">
      <c r="A3" t="s">
        <v>11</v>
      </c>
      <c r="B3">
        <v>14.07</v>
      </c>
      <c r="C3">
        <v>1.98</v>
      </c>
      <c r="D3">
        <v>85.2</v>
      </c>
      <c r="E3">
        <v>2.2999999999999998</v>
      </c>
      <c r="F3">
        <f>B3^2*COS(RADIANS(D3))/E3</f>
        <v>7.202293864129345</v>
      </c>
      <c r="G3">
        <f>E3/C3^2</f>
        <v>0.58667482909907154</v>
      </c>
      <c r="H3" cm="1">
        <f t="array" ref="H3">E3*TAN(RADIANS(D3))/(OMEGA*C3^2)</f>
        <v>1.8532346692335729E-2</v>
      </c>
      <c r="J3">
        <f>SQRT(G3^2+(OMEGA*H3)^2)</f>
        <v>7.0111131661122084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3E6DF-CF86-4C4E-ACC9-C4844B23F6D8}">
  <dimension ref="A1:J3"/>
  <sheetViews>
    <sheetView tabSelected="1" workbookViewId="0"/>
  </sheetViews>
  <sheetFormatPr defaultColWidth="12.58203125" defaultRowHeight="15" x14ac:dyDescent="0.3"/>
  <sheetData>
    <row r="1" spans="1:10" x14ac:dyDescent="0.3"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15</v>
      </c>
      <c r="J1" t="s">
        <v>12</v>
      </c>
    </row>
    <row r="2" spans="1:10" x14ac:dyDescent="0.3">
      <c r="A2" t="s">
        <v>13</v>
      </c>
      <c r="B2">
        <v>14.07</v>
      </c>
      <c r="C2">
        <v>0.22</v>
      </c>
      <c r="D2">
        <v>-89.6</v>
      </c>
      <c r="E2">
        <f>B2*C2*COS(RADIANS(D2))</f>
        <v>2.1609793126310412E-2</v>
      </c>
      <c r="F2">
        <f>B2^2*COS(RADIANS(D2))/E2</f>
        <v>63.954545454545446</v>
      </c>
      <c r="G2">
        <f>E2/C2^2</f>
        <v>0.44648332905600024</v>
      </c>
      <c r="H2">
        <f>-1*C2^2/(OMEGA*E2*TAN(RADIANS(D2)))</f>
        <v>4.1477102991594836E-5</v>
      </c>
      <c r="J2">
        <f>SQRT(G2^2+(OMEGA*H2)^-2)</f>
        <v>63.954545454545453</v>
      </c>
    </row>
    <row r="3" spans="1:10" x14ac:dyDescent="0.3">
      <c r="A3" t="s">
        <v>14</v>
      </c>
      <c r="B3">
        <v>14.12</v>
      </c>
      <c r="C3">
        <v>0.68</v>
      </c>
      <c r="D3">
        <v>-89.8</v>
      </c>
      <c r="E3">
        <f>B3*C3*COS(RADIANS(D3))</f>
        <v>3.3515838628412821E-2</v>
      </c>
      <c r="F3">
        <f>B3^2*COS(RADIANS(D3))/E3</f>
        <v>20.764705882352942</v>
      </c>
      <c r="G3">
        <f>E3/C3^2</f>
        <v>7.2482349974941213E-2</v>
      </c>
      <c r="H3">
        <f>-1*C3^2/(OMEGA*E3*TAN(RADIANS(D3)))</f>
        <v>1.2774564691587438E-4</v>
      </c>
      <c r="J3">
        <f>SQRT(G3^2+(OMEGA*H3)^-2)</f>
        <v>20.764705882352935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DEFS</vt:lpstr>
      <vt:lpstr>1A</vt:lpstr>
      <vt:lpstr>1B</vt:lpstr>
      <vt:lpstr>F</vt:lpstr>
      <vt:lpstr>OMEGA</vt:lpstr>
      <vt:lpstr>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warrickl@student.ubc.ca</dc:creator>
  <cp:lastModifiedBy>warrickl@student.ubc.ca</cp:lastModifiedBy>
  <dcterms:created xsi:type="dcterms:W3CDTF">2026-02-17T02:40:49Z</dcterms:created>
  <dcterms:modified xsi:type="dcterms:W3CDTF">2026-02-17T02:56:06Z</dcterms:modified>
</cp:coreProperties>
</file>